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45" windowHeight="7515" activeTab="0"/>
  </bookViews>
  <sheets>
    <sheet name="Introduction" sheetId="1" r:id="rId1"/>
    <sheet name="Summary Results" sheetId="2" r:id="rId2"/>
    <sheet name="Payroll Tax Calculation" sheetId="3" r:id="rId3"/>
    <sheet name="Health Insurance Calculation" sheetId="4" r:id="rId4"/>
    <sheet name="Other Benefits Calculation" sheetId="5" r:id="rId5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<sst xmlns="http://schemas.openxmlformats.org/spreadsheetml/2006/main" count="113" uniqueCount="67">
  <si>
    <t>Increment</t>
  </si>
  <si>
    <t>Cumulative</t>
  </si>
  <si>
    <t>FICA</t>
  </si>
  <si>
    <t>Medicare</t>
  </si>
  <si>
    <t>SUTA</t>
  </si>
  <si>
    <t>FUTA</t>
  </si>
  <si>
    <t>FUTA credit</t>
  </si>
  <si>
    <t>Payroll</t>
  </si>
  <si>
    <t>Tax</t>
  </si>
  <si>
    <t>payroll taxes</t>
  </si>
  <si>
    <t>health insurance</t>
  </si>
  <si>
    <t>EXAMPLE -- employee earns $25,000</t>
  </si>
  <si>
    <t>EXAMPLE -- employee earns $100,000</t>
  </si>
  <si>
    <t>EXAMPLE -- employee earns $200,000</t>
  </si>
  <si>
    <t>total</t>
  </si>
  <si>
    <t>individual</t>
  </si>
  <si>
    <t>couple</t>
  </si>
  <si>
    <t>family</t>
  </si>
  <si>
    <t>gross</t>
  </si>
  <si>
    <t>average</t>
  </si>
  <si>
    <t>monthly</t>
  </si>
  <si>
    <t>annual</t>
  </si>
  <si>
    <t>function of</t>
  </si>
  <si>
    <t>mix of individuals, couples and families</t>
  </si>
  <si>
    <t>number of employees covered (some are covered by spouse's employer)</t>
  </si>
  <si>
    <t>assumed</t>
  </si>
  <si>
    <t>1/3. 1/3, 1/3</t>
  </si>
  <si>
    <t>geography (MA is more expensive than NH)</t>
  </si>
  <si>
    <t>net to company</t>
  </si>
  <si>
    <t>less employee contribution</t>
  </si>
  <si>
    <t>employee contribution %</t>
  </si>
  <si>
    <t>plan cost percentile</t>
  </si>
  <si>
    <t xml:space="preserve">period </t>
  </si>
  <si>
    <t>plan name</t>
  </si>
  <si>
    <t>plan A</t>
  </si>
  <si>
    <t>plan B</t>
  </si>
  <si>
    <t>amount of coverage</t>
  </si>
  <si>
    <t>other insurance</t>
  </si>
  <si>
    <t>dental</t>
  </si>
  <si>
    <t>life</t>
  </si>
  <si>
    <t>retirement plan matching (401k)</t>
  </si>
  <si>
    <t>training courses and tuition reimbursement</t>
  </si>
  <si>
    <t>disability, short term</t>
  </si>
  <si>
    <t>disability, long term</t>
  </si>
  <si>
    <t>non cash benefits, like stock options and phantom stock</t>
  </si>
  <si>
    <t>other</t>
  </si>
  <si>
    <t>annual fringes -- dollars</t>
  </si>
  <si>
    <t>annual salary</t>
  </si>
  <si>
    <t>FRINGES RELATED TO TOTAL SALARIES</t>
  </si>
  <si>
    <t>annual fringes -- % of total salaries</t>
  </si>
  <si>
    <t>better than average</t>
  </si>
  <si>
    <t>EXAMPLE -- employee earns $70,000</t>
  </si>
  <si>
    <t>see separate worksheet</t>
  </si>
  <si>
    <t>Introduction</t>
  </si>
  <si>
    <t>Summary results</t>
  </si>
  <si>
    <t>Payroll tax calculation</t>
  </si>
  <si>
    <t>Health insurance calculation</t>
  </si>
  <si>
    <t>Other benefits calculation</t>
  </si>
  <si>
    <t>Worksheet Description</t>
  </si>
  <si>
    <t>16% of salary).  In this example, we have assumed the health insurance</t>
  </si>
  <si>
    <t>plan type (minimal, average, Cadillac)</t>
  </si>
  <si>
    <t>The workbook calculates the fringe benefit costs for one employee.</t>
  </si>
  <si>
    <t xml:space="preserve">for an employee earning $25,000/year (fringes are 95% of salary) to $200,000/year </t>
  </si>
  <si>
    <t>The "Summary" worksheet illustrates the annual cost in both dollars and as a % of salary</t>
  </si>
  <si>
    <t>coverage is average, the employee has coverage for his family and the employer</t>
  </si>
  <si>
    <t>is providing 80% of the cost of the insurance.</t>
  </si>
  <si>
    <t>Estimated annual cost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</si>
</sst>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0"/>
      <name val="Times New Roman"/>
      <family val="1"/>
    </font>
    <font>
      <u val="single"/>
      <sz val="12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21" applyNumberFormat="1" applyFont="1" applyAlignment="1">
      <alignment/>
    </xf>
    <xf numFmtId="164" fontId="5" fillId="0" borderId="0" xfId="21" applyNumberFormat="1" applyFont="1" applyBorder="1" applyAlignment="1">
      <alignment/>
    </xf>
    <xf numFmtId="0" fontId="5" fillId="0" borderId="0" xfId="0" applyFont="1" applyAlignment="1">
      <alignment horizontal="center"/>
    </xf>
    <xf numFmtId="9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/>
    </xf>
    <xf numFmtId="9" fontId="5" fillId="0" borderId="0" xfId="21" applyFont="1" applyAlignment="1">
      <alignment horizontal="center"/>
    </xf>
    <xf numFmtId="9" fontId="5" fillId="0" borderId="0" xfId="21" applyFont="1" applyAlignment="1">
      <alignment/>
    </xf>
    <xf numFmtId="3" fontId="5" fillId="0" borderId="0" xfId="0" applyNumberFormat="1" applyFont="1" applyAlignment="1">
      <alignment horizontal="center"/>
    </xf>
    <xf numFmtId="3" fontId="5" fillId="2" borderId="1" xfId="0" applyNumberFormat="1" applyFont="1" applyFill="1" applyBorder="1" applyAlignment="1">
      <alignment/>
    </xf>
    <xf numFmtId="164" fontId="5" fillId="2" borderId="0" xfId="21" applyNumberFormat="1" applyFont="1" applyFill="1" applyBorder="1" applyAlignment="1">
      <alignment/>
    </xf>
    <xf numFmtId="3" fontId="5" fillId="2" borderId="0" xfId="0" applyNumberFormat="1" applyFont="1" applyFill="1" applyAlignment="1">
      <alignment horizontal="center"/>
    </xf>
    <xf numFmtId="10" fontId="5" fillId="0" borderId="0" xfId="21" applyNumberFormat="1" applyFont="1" applyAlignment="1">
      <alignment/>
    </xf>
    <xf numFmtId="0" fontId="5" fillId="3" borderId="0" xfId="0" applyFont="1" applyFill="1" applyAlignment="1">
      <alignment/>
    </xf>
    <xf numFmtId="10" fontId="5" fillId="3" borderId="0" xfId="21" applyNumberFormat="1" applyFont="1" applyFill="1" applyAlignment="1">
      <alignment/>
    </xf>
    <xf numFmtId="164" fontId="5" fillId="3" borderId="0" xfId="21" applyNumberFormat="1" applyFont="1" applyFill="1" applyBorder="1" applyAlignment="1">
      <alignment/>
    </xf>
    <xf numFmtId="164" fontId="5" fillId="2" borderId="1" xfId="21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" xfId="0" applyNumberFormat="1" applyFont="1" applyFill="1" applyBorder="1" applyAlignment="1">
      <alignment/>
    </xf>
    <xf numFmtId="164" fontId="5" fillId="0" borderId="0" xfId="21" applyNumberFormat="1" applyFont="1" applyFill="1" applyAlignment="1">
      <alignment/>
    </xf>
    <xf numFmtId="164" fontId="5" fillId="0" borderId="0" xfId="21" applyNumberFormat="1" applyFont="1" applyFill="1" applyBorder="1" applyAlignment="1">
      <alignment/>
    </xf>
    <xf numFmtId="0" fontId="5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/>
    </xf>
    <xf numFmtId="3" fontId="5" fillId="2" borderId="2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9" fontId="5" fillId="0" borderId="3" xfId="21" applyFont="1" applyBorder="1" applyAlignment="1">
      <alignment horizontal="center"/>
    </xf>
    <xf numFmtId="9" fontId="0" fillId="0" borderId="3" xfId="2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19050</xdr:rowOff>
    </xdr:from>
    <xdr:to>
      <xdr:col>6</xdr:col>
      <xdr:colOff>476250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342900"/>
          <a:ext cx="1981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</xdr:row>
      <xdr:rowOff>9525</xdr:rowOff>
    </xdr:from>
    <xdr:to>
      <xdr:col>3</xdr:col>
      <xdr:colOff>85725</xdr:colOff>
      <xdr:row>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333375"/>
          <a:ext cx="3619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B20"/>
  <sheetViews>
    <sheetView tabSelected="1" workbookViewId="0" topLeftCell="A1">
      <selection activeCell="B15" sqref="B15"/>
    </sheetView>
  </sheetViews>
  <sheetFormatPr defaultColWidth="9.33203125" defaultRowHeight="12.75"/>
  <cols>
    <col min="1" max="16384" width="9.33203125" style="3" customWidth="1"/>
  </cols>
  <sheetData>
    <row r="7" ht="15.75">
      <c r="A7" s="3" t="s">
        <v>61</v>
      </c>
    </row>
    <row r="8" ht="15.75">
      <c r="B8" s="29"/>
    </row>
    <row r="9" ht="15.75">
      <c r="A9" s="3" t="s">
        <v>63</v>
      </c>
    </row>
    <row r="10" ht="15.75">
      <c r="B10" s="3" t="s">
        <v>62</v>
      </c>
    </row>
    <row r="11" ht="15.75">
      <c r="B11" s="3" t="s">
        <v>59</v>
      </c>
    </row>
    <row r="12" ht="15.75">
      <c r="B12" s="3" t="s">
        <v>64</v>
      </c>
    </row>
    <row r="13" ht="15.75">
      <c r="B13" s="3" t="s">
        <v>65</v>
      </c>
    </row>
    <row r="15" ht="15.75">
      <c r="A15" s="30" t="s">
        <v>58</v>
      </c>
    </row>
    <row r="16" spans="1:2" ht="15.75">
      <c r="A16" s="29">
        <v>1</v>
      </c>
      <c r="B16" s="3" t="s">
        <v>53</v>
      </c>
    </row>
    <row r="17" spans="1:2" ht="15.75">
      <c r="A17" s="29">
        <v>2</v>
      </c>
      <c r="B17" s="3" t="s">
        <v>54</v>
      </c>
    </row>
    <row r="18" spans="1:2" ht="15.75">
      <c r="A18" s="29">
        <v>3</v>
      </c>
      <c r="B18" s="3" t="s">
        <v>55</v>
      </c>
    </row>
    <row r="19" spans="1:2" ht="15.75">
      <c r="A19" s="29">
        <v>4</v>
      </c>
      <c r="B19" s="3" t="s">
        <v>56</v>
      </c>
    </row>
    <row r="20" spans="1:2" ht="15.75">
      <c r="A20" s="29">
        <v>5</v>
      </c>
      <c r="B20" s="3" t="s">
        <v>57</v>
      </c>
    </row>
  </sheetData>
  <printOptions horizontalCentered="1"/>
  <pageMargins left="0.75" right="0.75" top="1" bottom="1" header="0.5" footer="0.5"/>
  <pageSetup orientation="portrait" r:id="rId2"/>
  <headerFooter alignWithMargins="0">
    <oddHeader>&amp;C&amp;12FRINGE BENEFIT COSTS
&amp;A</oddHeader>
    <oddFooter>&amp;LPath = &amp;Z
File = &amp;F
&amp;CPage &amp;P&amp;R&amp;T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9"/>
  <sheetViews>
    <sheetView workbookViewId="0" topLeftCell="A1">
      <selection activeCell="A2" sqref="A2"/>
    </sheetView>
  </sheetViews>
  <sheetFormatPr defaultColWidth="9.33203125" defaultRowHeight="12.75"/>
  <cols>
    <col min="1" max="1" width="22" style="3" bestFit="1" customWidth="1"/>
    <col min="2" max="2" width="25.33203125" style="3" customWidth="1"/>
    <col min="3" max="3" width="9.33203125" style="3" customWidth="1"/>
    <col min="4" max="4" width="9.33203125" style="24" customWidth="1"/>
    <col min="5" max="6" width="9.83203125" style="3" bestFit="1" customWidth="1"/>
    <col min="7" max="16384" width="9.33203125" style="3" customWidth="1"/>
  </cols>
  <sheetData>
    <row r="3" spans="1:6" ht="16.5" thickBot="1">
      <c r="A3" s="1" t="s">
        <v>47</v>
      </c>
      <c r="B3" s="1"/>
      <c r="C3" s="31">
        <v>25000</v>
      </c>
      <c r="D3" s="31">
        <v>70000</v>
      </c>
      <c r="E3" s="31">
        <v>100000</v>
      </c>
      <c r="F3" s="31">
        <v>200000</v>
      </c>
    </row>
    <row r="4" spans="3:6" ht="16.5" thickTop="1">
      <c r="C4" s="2"/>
      <c r="D4" s="25"/>
      <c r="E4" s="2"/>
      <c r="F4" s="2"/>
    </row>
    <row r="5" spans="1:6" ht="15.75">
      <c r="A5" s="33" t="s">
        <v>48</v>
      </c>
      <c r="B5" s="33"/>
      <c r="C5" s="34"/>
      <c r="D5" s="34"/>
      <c r="E5" s="34"/>
      <c r="F5" s="34"/>
    </row>
    <row r="6" spans="3:6" ht="15.75">
      <c r="C6" s="2"/>
      <c r="D6" s="25"/>
      <c r="E6" s="2"/>
      <c r="F6" s="2"/>
    </row>
    <row r="7" spans="1:6" ht="15.75">
      <c r="A7" s="1" t="s">
        <v>46</v>
      </c>
      <c r="B7" s="1"/>
      <c r="C7" s="2"/>
      <c r="D7" s="25"/>
      <c r="E7" s="2"/>
      <c r="F7" s="2"/>
    </row>
    <row r="8" spans="1:6" ht="15.75">
      <c r="A8" s="3" t="s">
        <v>9</v>
      </c>
      <c r="B8" s="3" t="s">
        <v>52</v>
      </c>
      <c r="C8" s="2">
        <f>'Payroll Tax Calculation'!H13</f>
        <v>2383.5</v>
      </c>
      <c r="D8" s="25">
        <f>'Payroll Tax Calculation'!H26</f>
        <v>5826</v>
      </c>
      <c r="E8" s="2">
        <f>'Payroll Tax Calculation'!H39</f>
        <v>8121</v>
      </c>
      <c r="F8" s="2">
        <f>'Payroll Tax Calculation'!H52</f>
        <v>9992.6</v>
      </c>
    </row>
    <row r="9" spans="1:6" ht="15.75">
      <c r="A9" s="3" t="s">
        <v>10</v>
      </c>
      <c r="B9" s="3" t="s">
        <v>52</v>
      </c>
      <c r="C9" s="2">
        <f>'Health Insurance Calculation'!$C$22</f>
        <v>18720</v>
      </c>
      <c r="D9" s="2">
        <f>'Health Insurance Calculation'!$C$22</f>
        <v>18720</v>
      </c>
      <c r="E9" s="2">
        <f>'Health Insurance Calculation'!$C$22</f>
        <v>18720</v>
      </c>
      <c r="F9" s="2">
        <f>'Health Insurance Calculation'!$C$22</f>
        <v>18720</v>
      </c>
    </row>
    <row r="10" spans="1:6" ht="15.75">
      <c r="A10" s="3" t="s">
        <v>45</v>
      </c>
      <c r="B10" s="3" t="s">
        <v>52</v>
      </c>
      <c r="C10" s="2">
        <v>2550</v>
      </c>
      <c r="D10" s="25">
        <v>2550</v>
      </c>
      <c r="E10" s="2">
        <v>2550</v>
      </c>
      <c r="F10" s="2">
        <v>2550</v>
      </c>
    </row>
    <row r="11" spans="1:6" ht="16.5" thickBot="1">
      <c r="A11" s="3" t="s">
        <v>14</v>
      </c>
      <c r="C11" s="4">
        <f>SUM(C8:C10)</f>
        <v>23653.5</v>
      </c>
      <c r="D11" s="26">
        <f>SUM(D8:D10)</f>
        <v>27096</v>
      </c>
      <c r="E11" s="4">
        <f>SUM(E8:E10)</f>
        <v>29391</v>
      </c>
      <c r="F11" s="4">
        <f>SUM(F8:F10)</f>
        <v>31262.6</v>
      </c>
    </row>
    <row r="12" spans="3:6" ht="16.5" thickTop="1">
      <c r="C12" s="5"/>
      <c r="D12" s="23"/>
      <c r="E12" s="5"/>
      <c r="F12" s="5"/>
    </row>
    <row r="13" spans="1:2" ht="15.75">
      <c r="A13" s="1" t="s">
        <v>49</v>
      </c>
      <c r="B13" s="1"/>
    </row>
    <row r="14" spans="1:6" ht="15.75">
      <c r="A14" s="3" t="s">
        <v>9</v>
      </c>
      <c r="C14" s="6">
        <f aca="true" t="shared" si="0" ref="C14:F17">C8/C$3</f>
        <v>0.09534</v>
      </c>
      <c r="D14" s="27">
        <f t="shared" si="0"/>
        <v>0.08322857142857143</v>
      </c>
      <c r="E14" s="6">
        <f t="shared" si="0"/>
        <v>0.08121</v>
      </c>
      <c r="F14" s="6">
        <f t="shared" si="0"/>
        <v>0.049963</v>
      </c>
    </row>
    <row r="15" spans="1:6" ht="15.75">
      <c r="A15" s="3" t="s">
        <v>10</v>
      </c>
      <c r="C15" s="6">
        <f t="shared" si="0"/>
        <v>0.7488</v>
      </c>
      <c r="D15" s="27">
        <f t="shared" si="0"/>
        <v>0.2674285714285714</v>
      </c>
      <c r="E15" s="6">
        <f t="shared" si="0"/>
        <v>0.1872</v>
      </c>
      <c r="F15" s="6">
        <f t="shared" si="0"/>
        <v>0.0936</v>
      </c>
    </row>
    <row r="16" spans="1:6" ht="15.75">
      <c r="A16" s="3" t="s">
        <v>45</v>
      </c>
      <c r="C16" s="6">
        <f t="shared" si="0"/>
        <v>0.102</v>
      </c>
      <c r="D16" s="27">
        <f t="shared" si="0"/>
        <v>0.03642857142857143</v>
      </c>
      <c r="E16" s="6">
        <f t="shared" si="0"/>
        <v>0.0255</v>
      </c>
      <c r="F16" s="6">
        <f t="shared" si="0"/>
        <v>0.01275</v>
      </c>
    </row>
    <row r="17" spans="1:6" ht="16.5" thickBot="1">
      <c r="A17" s="3" t="s">
        <v>14</v>
      </c>
      <c r="C17" s="21">
        <f t="shared" si="0"/>
        <v>0.94614</v>
      </c>
      <c r="D17" s="21">
        <f t="shared" si="0"/>
        <v>0.3870857142857143</v>
      </c>
      <c r="E17" s="21">
        <f t="shared" si="0"/>
        <v>0.29391</v>
      </c>
      <c r="F17" s="21">
        <f t="shared" si="0"/>
        <v>0.15631299999999998</v>
      </c>
    </row>
    <row r="18" spans="3:6" ht="16.5" thickTop="1">
      <c r="C18" s="7"/>
      <c r="D18" s="28"/>
      <c r="E18" s="7"/>
      <c r="F18" s="7"/>
    </row>
    <row r="19" spans="3:6" ht="15.75">
      <c r="C19" s="7"/>
      <c r="D19" s="28"/>
      <c r="E19" s="7"/>
      <c r="F19" s="7"/>
    </row>
  </sheetData>
  <mergeCells count="1">
    <mergeCell ref="A5:F5"/>
  </mergeCells>
  <printOptions horizontalCentered="1"/>
  <pageMargins left="0.75" right="0.75" top="1" bottom="1" header="0.5" footer="0.5"/>
  <pageSetup orientation="portrait" r:id="rId1"/>
  <headerFooter alignWithMargins="0">
    <oddHeader>&amp;C&amp;12FRINGE BENEFIT COSTS
&amp;A</oddHeader>
    <oddFooter>&amp;LPath = &amp;Z
File = &amp;F
&amp;CPage &amp;P&amp;R&amp;T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54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3" customWidth="1"/>
    <col min="2" max="2" width="12.33203125" style="3" bestFit="1" customWidth="1"/>
    <col min="3" max="3" width="9.33203125" style="17" customWidth="1"/>
    <col min="4" max="5" width="9.33203125" style="3" customWidth="1"/>
    <col min="6" max="7" width="9.83203125" style="3" bestFit="1" customWidth="1"/>
    <col min="8" max="16384" width="9.33203125" style="3" customWidth="1"/>
  </cols>
  <sheetData>
    <row r="3" ht="15.75">
      <c r="A3" s="1" t="s">
        <v>11</v>
      </c>
    </row>
    <row r="5" spans="1:8" ht="15.75">
      <c r="A5" s="3" t="s">
        <v>7</v>
      </c>
      <c r="B5" s="3" t="s">
        <v>0</v>
      </c>
      <c r="D5" s="13">
        <v>7000</v>
      </c>
      <c r="E5" s="13">
        <v>1000</v>
      </c>
      <c r="F5" s="13">
        <v>17000</v>
      </c>
      <c r="G5" s="13">
        <v>0</v>
      </c>
      <c r="H5" s="8"/>
    </row>
    <row r="6" spans="2:8" ht="15.75">
      <c r="B6" s="3" t="s">
        <v>1</v>
      </c>
      <c r="D6" s="13">
        <f>D5</f>
        <v>7000</v>
      </c>
      <c r="E6" s="13">
        <f>E5+D6</f>
        <v>8000</v>
      </c>
      <c r="F6" s="13">
        <f>F5+E6</f>
        <v>25000</v>
      </c>
      <c r="G6" s="16">
        <f>G5+F6</f>
        <v>25000</v>
      </c>
      <c r="H6" s="8" t="s">
        <v>14</v>
      </c>
    </row>
    <row r="7" spans="4:7" ht="15.75">
      <c r="D7" s="2"/>
      <c r="E7" s="2"/>
      <c r="F7" s="2"/>
      <c r="G7" s="2"/>
    </row>
    <row r="8" spans="1:8" ht="15.75">
      <c r="A8" s="3" t="s">
        <v>8</v>
      </c>
      <c r="B8" s="3" t="s">
        <v>2</v>
      </c>
      <c r="C8" s="17">
        <v>0.062</v>
      </c>
      <c r="D8" s="2">
        <f>$C8*D5</f>
        <v>434</v>
      </c>
      <c r="E8" s="2">
        <f>$C8*E5</f>
        <v>62</v>
      </c>
      <c r="F8" s="2">
        <f>$C8*F5</f>
        <v>1054</v>
      </c>
      <c r="G8" s="2">
        <v>0</v>
      </c>
      <c r="H8" s="2">
        <f>SUM(D8:G8)</f>
        <v>1550</v>
      </c>
    </row>
    <row r="9" spans="2:8" ht="15.75">
      <c r="B9" s="3" t="s">
        <v>3</v>
      </c>
      <c r="C9" s="17">
        <v>0.0145</v>
      </c>
      <c r="D9" s="2">
        <f>$C9*D5</f>
        <v>101.5</v>
      </c>
      <c r="E9" s="2">
        <f>$C9*E5</f>
        <v>14.5</v>
      </c>
      <c r="F9" s="2">
        <f>$C9*F5</f>
        <v>246.5</v>
      </c>
      <c r="G9" s="2">
        <f>$C9*G5</f>
        <v>0</v>
      </c>
      <c r="H9" s="2">
        <f>SUM(D9:G9)</f>
        <v>362.5</v>
      </c>
    </row>
    <row r="10" spans="2:8" ht="15.75">
      <c r="B10" s="3" t="s">
        <v>4</v>
      </c>
      <c r="C10" s="17">
        <v>0.037</v>
      </c>
      <c r="D10" s="2">
        <f>$C10*D5</f>
        <v>259</v>
      </c>
      <c r="E10" s="2">
        <f>$C10*E5</f>
        <v>37</v>
      </c>
      <c r="F10" s="2">
        <v>0</v>
      </c>
      <c r="G10" s="2">
        <v>0</v>
      </c>
      <c r="H10" s="2">
        <f>SUM(D10:G10)</f>
        <v>296</v>
      </c>
    </row>
    <row r="11" spans="2:8" ht="15.75">
      <c r="B11" s="3" t="s">
        <v>5</v>
      </c>
      <c r="C11" s="17">
        <v>0.062</v>
      </c>
      <c r="D11" s="2">
        <f>C11*D6</f>
        <v>434</v>
      </c>
      <c r="E11" s="2">
        <v>0</v>
      </c>
      <c r="F11" s="2">
        <v>0</v>
      </c>
      <c r="G11" s="2">
        <v>0</v>
      </c>
      <c r="H11" s="2">
        <f>SUM(D11:G11)</f>
        <v>434</v>
      </c>
    </row>
    <row r="12" spans="2:8" ht="15.75">
      <c r="B12" s="3" t="s">
        <v>6</v>
      </c>
      <c r="D12" s="2">
        <f>-D10</f>
        <v>-259</v>
      </c>
      <c r="E12" s="2">
        <v>0</v>
      </c>
      <c r="F12" s="2">
        <v>0</v>
      </c>
      <c r="G12" s="2">
        <v>0</v>
      </c>
      <c r="H12" s="2">
        <f>SUM(D12:G12)</f>
        <v>-259</v>
      </c>
    </row>
    <row r="13" spans="4:8" ht="16.5" thickBot="1">
      <c r="D13" s="4">
        <f>SUM(D8:D12)</f>
        <v>969.5</v>
      </c>
      <c r="E13" s="4">
        <f>SUM(E8:E12)</f>
        <v>113.5</v>
      </c>
      <c r="F13" s="4">
        <f>SUM(F8:F12)</f>
        <v>1300.5</v>
      </c>
      <c r="G13" s="4">
        <f>SUM(G8:G12)</f>
        <v>0</v>
      </c>
      <c r="H13" s="14">
        <f>SUM(H8:H12)</f>
        <v>2383.5</v>
      </c>
    </row>
    <row r="14" spans="4:8" ht="16.5" thickTop="1">
      <c r="D14" s="7">
        <f>D13/D5</f>
        <v>0.1385</v>
      </c>
      <c r="E14" s="7">
        <f>E13/E5</f>
        <v>0.1135</v>
      </c>
      <c r="F14" s="7">
        <f>F13/F5</f>
        <v>0.0765</v>
      </c>
      <c r="H14" s="15">
        <f>H13/G6</f>
        <v>0.09534</v>
      </c>
    </row>
    <row r="15" spans="1:8" ht="15.75">
      <c r="A15" s="18"/>
      <c r="B15" s="18"/>
      <c r="C15" s="19"/>
      <c r="D15" s="18"/>
      <c r="E15" s="18"/>
      <c r="F15" s="18"/>
      <c r="G15" s="18"/>
      <c r="H15" s="18"/>
    </row>
    <row r="16" ht="15.75">
      <c r="A16" s="1" t="s">
        <v>51</v>
      </c>
    </row>
    <row r="18" spans="1:8" ht="15.75">
      <c r="A18" s="3" t="s">
        <v>7</v>
      </c>
      <c r="B18" s="3" t="s">
        <v>0</v>
      </c>
      <c r="D18" s="13">
        <v>7000</v>
      </c>
      <c r="E18" s="13">
        <v>1000</v>
      </c>
      <c r="F18" s="13">
        <v>62000</v>
      </c>
      <c r="G18" s="13">
        <v>0</v>
      </c>
      <c r="H18" s="8"/>
    </row>
    <row r="19" spans="2:8" ht="15.75">
      <c r="B19" s="3" t="s">
        <v>1</v>
      </c>
      <c r="D19" s="13">
        <f>D18</f>
        <v>7000</v>
      </c>
      <c r="E19" s="13">
        <f>E18+D19</f>
        <v>8000</v>
      </c>
      <c r="F19" s="13">
        <f>F18+E19</f>
        <v>70000</v>
      </c>
      <c r="G19" s="16">
        <f>G18+F19</f>
        <v>70000</v>
      </c>
      <c r="H19" s="8" t="s">
        <v>14</v>
      </c>
    </row>
    <row r="20" spans="4:7" ht="15.75">
      <c r="D20" s="2"/>
      <c r="E20" s="2"/>
      <c r="F20" s="2"/>
      <c r="G20" s="2"/>
    </row>
    <row r="21" spans="1:8" ht="15.75">
      <c r="A21" s="3" t="s">
        <v>8</v>
      </c>
      <c r="B21" s="3" t="s">
        <v>2</v>
      </c>
      <c r="C21" s="17">
        <v>0.062</v>
      </c>
      <c r="D21" s="2">
        <f>$C21*D18</f>
        <v>434</v>
      </c>
      <c r="E21" s="2">
        <f>$C21*E18</f>
        <v>62</v>
      </c>
      <c r="F21" s="2">
        <f>$C21*F18</f>
        <v>3844</v>
      </c>
      <c r="G21" s="2">
        <v>0</v>
      </c>
      <c r="H21" s="2">
        <f>SUM(D21:G21)</f>
        <v>4340</v>
      </c>
    </row>
    <row r="22" spans="2:8" ht="15.75">
      <c r="B22" s="3" t="s">
        <v>3</v>
      </c>
      <c r="C22" s="17">
        <v>0.0145</v>
      </c>
      <c r="D22" s="2">
        <f>$C22*D18</f>
        <v>101.5</v>
      </c>
      <c r="E22" s="2">
        <f>$C22*E18</f>
        <v>14.5</v>
      </c>
      <c r="F22" s="2">
        <f>$C22*F18</f>
        <v>899</v>
      </c>
      <c r="G22" s="2">
        <f>$C22*G18</f>
        <v>0</v>
      </c>
      <c r="H22" s="2">
        <f>SUM(D22:G22)</f>
        <v>1015</v>
      </c>
    </row>
    <row r="23" spans="2:8" ht="15.75">
      <c r="B23" s="3" t="s">
        <v>4</v>
      </c>
      <c r="C23" s="17">
        <v>0.037</v>
      </c>
      <c r="D23" s="2">
        <f>$C23*D18</f>
        <v>259</v>
      </c>
      <c r="E23" s="2">
        <f>$C23*E18</f>
        <v>37</v>
      </c>
      <c r="F23" s="2">
        <v>0</v>
      </c>
      <c r="G23" s="2">
        <v>0</v>
      </c>
      <c r="H23" s="2">
        <f>SUM(D23:G23)</f>
        <v>296</v>
      </c>
    </row>
    <row r="24" spans="2:8" ht="15.75">
      <c r="B24" s="3" t="s">
        <v>5</v>
      </c>
      <c r="C24" s="17">
        <v>0.062</v>
      </c>
      <c r="D24" s="2">
        <f>C24*D19</f>
        <v>434</v>
      </c>
      <c r="E24" s="2">
        <v>0</v>
      </c>
      <c r="F24" s="2">
        <v>0</v>
      </c>
      <c r="G24" s="2">
        <v>0</v>
      </c>
      <c r="H24" s="2">
        <f>SUM(D24:G24)</f>
        <v>434</v>
      </c>
    </row>
    <row r="25" spans="2:8" ht="15.75">
      <c r="B25" s="3" t="s">
        <v>6</v>
      </c>
      <c r="D25" s="2">
        <f>-D23</f>
        <v>-259</v>
      </c>
      <c r="E25" s="2">
        <v>0</v>
      </c>
      <c r="F25" s="2">
        <v>0</v>
      </c>
      <c r="G25" s="2">
        <v>0</v>
      </c>
      <c r="H25" s="2">
        <f>SUM(D25:G25)</f>
        <v>-259</v>
      </c>
    </row>
    <row r="26" spans="4:8" ht="16.5" thickBot="1">
      <c r="D26" s="4">
        <f>SUM(D21:D25)</f>
        <v>969.5</v>
      </c>
      <c r="E26" s="4">
        <f>SUM(E21:E25)</f>
        <v>113.5</v>
      </c>
      <c r="F26" s="4">
        <f>SUM(F21:F25)</f>
        <v>4743</v>
      </c>
      <c r="G26" s="4">
        <f>SUM(G21:G25)</f>
        <v>0</v>
      </c>
      <c r="H26" s="14">
        <f>SUM(H21:H25)</f>
        <v>5826</v>
      </c>
    </row>
    <row r="27" spans="4:8" ht="16.5" thickTop="1">
      <c r="D27" s="7">
        <f>D26/D18</f>
        <v>0.1385</v>
      </c>
      <c r="E27" s="7">
        <f>E26/E18</f>
        <v>0.1135</v>
      </c>
      <c r="F27" s="7">
        <f>F26/F18</f>
        <v>0.0765</v>
      </c>
      <c r="H27" s="15">
        <f>H26/G19</f>
        <v>0.08322857142857143</v>
      </c>
    </row>
    <row r="28" spans="1:8" ht="15.75">
      <c r="A28" s="18"/>
      <c r="B28" s="18"/>
      <c r="C28" s="19"/>
      <c r="D28" s="20"/>
      <c r="E28" s="20"/>
      <c r="F28" s="20"/>
      <c r="G28" s="18"/>
      <c r="H28" s="20"/>
    </row>
    <row r="29" ht="15.75">
      <c r="A29" s="1" t="s">
        <v>12</v>
      </c>
    </row>
    <row r="31" spans="1:8" ht="15.75">
      <c r="A31" s="3" t="s">
        <v>7</v>
      </c>
      <c r="B31" s="3" t="s">
        <v>0</v>
      </c>
      <c r="D31" s="13">
        <v>7000</v>
      </c>
      <c r="E31" s="13">
        <v>1000</v>
      </c>
      <c r="F31" s="13">
        <v>92000</v>
      </c>
      <c r="G31" s="13">
        <v>0</v>
      </c>
      <c r="H31" s="8"/>
    </row>
    <row r="32" spans="2:8" ht="15.75">
      <c r="B32" s="3" t="s">
        <v>1</v>
      </c>
      <c r="D32" s="13">
        <f>D31</f>
        <v>7000</v>
      </c>
      <c r="E32" s="13">
        <f>E31+D32</f>
        <v>8000</v>
      </c>
      <c r="F32" s="13">
        <f>F31+E32</f>
        <v>100000</v>
      </c>
      <c r="G32" s="16">
        <f>G31+F32</f>
        <v>100000</v>
      </c>
      <c r="H32" s="8" t="s">
        <v>14</v>
      </c>
    </row>
    <row r="33" spans="4:7" ht="15.75">
      <c r="D33" s="2"/>
      <c r="E33" s="2"/>
      <c r="F33" s="2"/>
      <c r="G33" s="2"/>
    </row>
    <row r="34" spans="1:8" ht="15.75">
      <c r="A34" s="3" t="s">
        <v>8</v>
      </c>
      <c r="B34" s="3" t="s">
        <v>2</v>
      </c>
      <c r="C34" s="17">
        <v>0.062</v>
      </c>
      <c r="D34" s="2">
        <f>$C34*D31</f>
        <v>434</v>
      </c>
      <c r="E34" s="2">
        <f>$C34*E31</f>
        <v>62</v>
      </c>
      <c r="F34" s="2">
        <f>$C34*F31</f>
        <v>5704</v>
      </c>
      <c r="G34" s="2">
        <v>0</v>
      </c>
      <c r="H34" s="2">
        <f>SUM(D34:G34)</f>
        <v>6200</v>
      </c>
    </row>
    <row r="35" spans="2:8" ht="15.75">
      <c r="B35" s="3" t="s">
        <v>3</v>
      </c>
      <c r="C35" s="17">
        <v>0.0145</v>
      </c>
      <c r="D35" s="2">
        <f>$C35*D31</f>
        <v>101.5</v>
      </c>
      <c r="E35" s="2">
        <f>$C35*E31</f>
        <v>14.5</v>
      </c>
      <c r="F35" s="2">
        <f>$C35*F31</f>
        <v>1334</v>
      </c>
      <c r="G35" s="2">
        <f>$C35*G31</f>
        <v>0</v>
      </c>
      <c r="H35" s="2">
        <f>SUM(D35:G35)</f>
        <v>1450</v>
      </c>
    </row>
    <row r="36" spans="2:8" ht="15.75">
      <c r="B36" s="3" t="s">
        <v>4</v>
      </c>
      <c r="C36" s="17">
        <v>0.037</v>
      </c>
      <c r="D36" s="2">
        <f>$C36*D31</f>
        <v>259</v>
      </c>
      <c r="E36" s="2">
        <f>$C36*E31</f>
        <v>37</v>
      </c>
      <c r="F36" s="2">
        <v>0</v>
      </c>
      <c r="G36" s="2">
        <v>0</v>
      </c>
      <c r="H36" s="2">
        <f>SUM(D36:G36)</f>
        <v>296</v>
      </c>
    </row>
    <row r="37" spans="2:8" ht="15.75">
      <c r="B37" s="3" t="s">
        <v>5</v>
      </c>
      <c r="C37" s="17">
        <v>0.062</v>
      </c>
      <c r="D37" s="2">
        <f>C37*D32</f>
        <v>434</v>
      </c>
      <c r="E37" s="2">
        <v>0</v>
      </c>
      <c r="F37" s="2">
        <v>0</v>
      </c>
      <c r="G37" s="2">
        <v>0</v>
      </c>
      <c r="H37" s="2">
        <f>SUM(D37:G37)</f>
        <v>434</v>
      </c>
    </row>
    <row r="38" spans="2:8" ht="15.75">
      <c r="B38" s="3" t="s">
        <v>6</v>
      </c>
      <c r="D38" s="2">
        <f>-D36</f>
        <v>-259</v>
      </c>
      <c r="E38" s="2">
        <v>0</v>
      </c>
      <c r="F38" s="2">
        <v>0</v>
      </c>
      <c r="G38" s="2">
        <v>0</v>
      </c>
      <c r="H38" s="2">
        <f>SUM(D38:G38)</f>
        <v>-259</v>
      </c>
    </row>
    <row r="39" spans="4:8" ht="16.5" thickBot="1">
      <c r="D39" s="4">
        <f>SUM(D34:D38)</f>
        <v>969.5</v>
      </c>
      <c r="E39" s="4">
        <f>SUM(E34:E38)</f>
        <v>113.5</v>
      </c>
      <c r="F39" s="4">
        <f>SUM(F34:F38)</f>
        <v>7038</v>
      </c>
      <c r="G39" s="4">
        <f>SUM(G34:G38)</f>
        <v>0</v>
      </c>
      <c r="H39" s="14">
        <f>SUM(H34:H38)</f>
        <v>8121</v>
      </c>
    </row>
    <row r="40" spans="4:8" ht="16.5" thickTop="1">
      <c r="D40" s="7">
        <f>D39/D31</f>
        <v>0.1385</v>
      </c>
      <c r="E40" s="7">
        <f>E39/E31</f>
        <v>0.1135</v>
      </c>
      <c r="F40" s="7">
        <f>F39/F31</f>
        <v>0.0765</v>
      </c>
      <c r="H40" s="15">
        <f>H39/G32</f>
        <v>0.08121</v>
      </c>
    </row>
    <row r="41" spans="1:8" ht="15.75">
      <c r="A41" s="18"/>
      <c r="B41" s="18"/>
      <c r="C41" s="19"/>
      <c r="D41" s="18"/>
      <c r="E41" s="18"/>
      <c r="F41" s="18"/>
      <c r="G41" s="18"/>
      <c r="H41" s="18"/>
    </row>
    <row r="42" ht="15.75">
      <c r="A42" s="1" t="s">
        <v>13</v>
      </c>
    </row>
    <row r="44" spans="1:8" ht="15.75">
      <c r="A44" s="3" t="s">
        <v>7</v>
      </c>
      <c r="B44" s="3" t="s">
        <v>0</v>
      </c>
      <c r="D44" s="13">
        <v>7000</v>
      </c>
      <c r="E44" s="13">
        <v>1000</v>
      </c>
      <c r="F44" s="13">
        <v>98800</v>
      </c>
      <c r="G44" s="13">
        <v>93200</v>
      </c>
      <c r="H44" s="8"/>
    </row>
    <row r="45" spans="2:8" ht="15.75">
      <c r="B45" s="3" t="s">
        <v>1</v>
      </c>
      <c r="D45" s="13">
        <f>D44</f>
        <v>7000</v>
      </c>
      <c r="E45" s="13">
        <f>E44+D45</f>
        <v>8000</v>
      </c>
      <c r="F45" s="13">
        <f>F44+E45</f>
        <v>106800</v>
      </c>
      <c r="G45" s="16">
        <f>G44+F45</f>
        <v>200000</v>
      </c>
      <c r="H45" s="8" t="s">
        <v>14</v>
      </c>
    </row>
    <row r="46" spans="4:8" ht="15.75">
      <c r="D46" s="13"/>
      <c r="E46" s="13"/>
      <c r="F46" s="13"/>
      <c r="G46" s="13"/>
      <c r="H46" s="8"/>
    </row>
    <row r="47" spans="1:8" ht="15.75">
      <c r="A47" s="3" t="s">
        <v>8</v>
      </c>
      <c r="B47" s="3" t="s">
        <v>2</v>
      </c>
      <c r="C47" s="17">
        <v>0.062</v>
      </c>
      <c r="D47" s="2">
        <f>$C47*D44</f>
        <v>434</v>
      </c>
      <c r="E47" s="2">
        <f>$C47*E44</f>
        <v>62</v>
      </c>
      <c r="F47" s="2">
        <f>$C47*F44</f>
        <v>6125.6</v>
      </c>
      <c r="G47" s="2">
        <v>0</v>
      </c>
      <c r="H47" s="2">
        <f>SUM(D47:G47)</f>
        <v>6621.6</v>
      </c>
    </row>
    <row r="48" spans="2:8" ht="15.75">
      <c r="B48" s="3" t="s">
        <v>3</v>
      </c>
      <c r="C48" s="17">
        <v>0.0145</v>
      </c>
      <c r="D48" s="2">
        <f>$C48*D44</f>
        <v>101.5</v>
      </c>
      <c r="E48" s="2">
        <f>$C48*E44</f>
        <v>14.5</v>
      </c>
      <c r="F48" s="2">
        <f>$C48*F44</f>
        <v>1432.6000000000001</v>
      </c>
      <c r="G48" s="2">
        <f>$C48*G44</f>
        <v>1351.4</v>
      </c>
      <c r="H48" s="2">
        <f>SUM(D48:G48)</f>
        <v>2900</v>
      </c>
    </row>
    <row r="49" spans="2:8" ht="15.75">
      <c r="B49" s="3" t="s">
        <v>4</v>
      </c>
      <c r="C49" s="17">
        <v>0.037</v>
      </c>
      <c r="D49" s="2">
        <f>$C49*D44</f>
        <v>259</v>
      </c>
      <c r="E49" s="2">
        <f>$C49*E44</f>
        <v>37</v>
      </c>
      <c r="F49" s="2">
        <v>0</v>
      </c>
      <c r="G49" s="2">
        <v>0</v>
      </c>
      <c r="H49" s="2">
        <f>SUM(D49:G49)</f>
        <v>296</v>
      </c>
    </row>
    <row r="50" spans="2:8" ht="15.75">
      <c r="B50" s="3" t="s">
        <v>5</v>
      </c>
      <c r="C50" s="17">
        <v>0.062</v>
      </c>
      <c r="D50" s="2">
        <f>C50*D45</f>
        <v>434</v>
      </c>
      <c r="E50" s="2">
        <v>0</v>
      </c>
      <c r="F50" s="2">
        <v>0</v>
      </c>
      <c r="G50" s="2">
        <v>0</v>
      </c>
      <c r="H50" s="2">
        <f>SUM(D50:G50)</f>
        <v>434</v>
      </c>
    </row>
    <row r="51" spans="2:8" ht="15.75">
      <c r="B51" s="3" t="s">
        <v>6</v>
      </c>
      <c r="D51" s="2">
        <f>-D49</f>
        <v>-259</v>
      </c>
      <c r="E51" s="2">
        <v>0</v>
      </c>
      <c r="F51" s="2">
        <v>0</v>
      </c>
      <c r="G51" s="2">
        <v>0</v>
      </c>
      <c r="H51" s="2">
        <f>SUM(D51:G51)</f>
        <v>-259</v>
      </c>
    </row>
    <row r="52" spans="4:8" ht="16.5" thickBot="1">
      <c r="D52" s="4">
        <f>SUM(D47:D51)</f>
        <v>969.5</v>
      </c>
      <c r="E52" s="4">
        <f>SUM(E47:E51)</f>
        <v>113.5</v>
      </c>
      <c r="F52" s="4">
        <f>SUM(F47:F51)</f>
        <v>7558.200000000001</v>
      </c>
      <c r="G52" s="4">
        <f>SUM(G47:G51)</f>
        <v>1351.4</v>
      </c>
      <c r="H52" s="14">
        <f>SUM(H47:H51)</f>
        <v>9992.6</v>
      </c>
    </row>
    <row r="53" spans="4:8" ht="16.5" thickTop="1">
      <c r="D53" s="7">
        <f>D52/D44</f>
        <v>0.1385</v>
      </c>
      <c r="E53" s="7">
        <f>E52/E44</f>
        <v>0.1135</v>
      </c>
      <c r="F53" s="7">
        <f>F52/F44</f>
        <v>0.07650000000000001</v>
      </c>
      <c r="G53" s="7">
        <f>G52/G44</f>
        <v>0.0145</v>
      </c>
      <c r="H53" s="15">
        <f>H52/G45</f>
        <v>0.049963</v>
      </c>
    </row>
    <row r="54" spans="1:8" ht="15.75">
      <c r="A54" s="18"/>
      <c r="B54" s="18"/>
      <c r="C54" s="19"/>
      <c r="D54" s="18"/>
      <c r="E54" s="18"/>
      <c r="F54" s="18"/>
      <c r="G54" s="18"/>
      <c r="H54" s="18"/>
    </row>
  </sheetData>
  <printOptions horizontalCentered="1"/>
  <pageMargins left="0.75" right="0.75" top="1" bottom="0.83" header="0.5" footer="0.29"/>
  <pageSetup orientation="portrait" r:id="rId1"/>
  <headerFooter alignWithMargins="0">
    <oddHeader>&amp;C&amp;12FRINGE BENEFIT COSTS
&amp;A</oddHeader>
    <oddFooter>&amp;LPath = &amp;Z
File = &amp;F
&amp;CPage &amp;P&amp;R&amp;T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G32"/>
  <sheetViews>
    <sheetView workbookViewId="0" topLeftCell="A1">
      <selection activeCell="A1" sqref="A1"/>
    </sheetView>
  </sheetViews>
  <sheetFormatPr defaultColWidth="9.33203125" defaultRowHeight="12.75"/>
  <cols>
    <col min="1" max="1" width="26" style="3" bestFit="1" customWidth="1"/>
    <col min="2" max="4" width="9.33203125" style="3" customWidth="1"/>
    <col min="5" max="6" width="9.83203125" style="3" customWidth="1"/>
    <col min="7" max="16384" width="9.33203125" style="3" customWidth="1"/>
  </cols>
  <sheetData>
    <row r="3" spans="1:6" ht="15.75">
      <c r="A3" s="3" t="s">
        <v>33</v>
      </c>
      <c r="B3" s="35" t="s">
        <v>34</v>
      </c>
      <c r="C3" s="36"/>
      <c r="E3" s="35" t="s">
        <v>35</v>
      </c>
      <c r="F3" s="36"/>
    </row>
    <row r="4" spans="1:6" ht="15.75">
      <c r="A4" s="3" t="s">
        <v>36</v>
      </c>
      <c r="B4" s="35" t="s">
        <v>19</v>
      </c>
      <c r="C4" s="36"/>
      <c r="D4" s="8"/>
      <c r="E4" s="35" t="s">
        <v>50</v>
      </c>
      <c r="F4" s="36"/>
    </row>
    <row r="5" spans="1:6" ht="15.75">
      <c r="A5" s="3" t="s">
        <v>31</v>
      </c>
      <c r="B5" s="37">
        <v>0.5</v>
      </c>
      <c r="C5" s="38"/>
      <c r="D5" s="8"/>
      <c r="E5" s="37">
        <v>0.75</v>
      </c>
      <c r="F5" s="38"/>
    </row>
    <row r="6" spans="1:6" ht="15.75">
      <c r="A6" s="3" t="s">
        <v>32</v>
      </c>
      <c r="B6" s="9" t="s">
        <v>20</v>
      </c>
      <c r="C6" s="8" t="s">
        <v>21</v>
      </c>
      <c r="D6" s="8"/>
      <c r="E6" s="9" t="s">
        <v>20</v>
      </c>
      <c r="F6" s="8" t="s">
        <v>21</v>
      </c>
    </row>
    <row r="7" spans="2:5" ht="15.75">
      <c r="B7" s="10"/>
      <c r="E7" s="10"/>
    </row>
    <row r="8" ht="15.75">
      <c r="A8" s="1" t="s">
        <v>18</v>
      </c>
    </row>
    <row r="9" spans="1:6" ht="15.75">
      <c r="A9" s="3" t="s">
        <v>15</v>
      </c>
      <c r="B9" s="2">
        <v>600</v>
      </c>
      <c r="C9" s="2">
        <f>B9*12</f>
        <v>7200</v>
      </c>
      <c r="E9" s="2">
        <v>850</v>
      </c>
      <c r="F9" s="2">
        <f>E9*12</f>
        <v>10200</v>
      </c>
    </row>
    <row r="10" spans="1:6" ht="15.75">
      <c r="A10" s="3" t="s">
        <v>16</v>
      </c>
      <c r="B10" s="2">
        <v>1250</v>
      </c>
      <c r="C10" s="2">
        <f>B10*12</f>
        <v>15000</v>
      </c>
      <c r="E10" s="2">
        <v>1637</v>
      </c>
      <c r="F10" s="2">
        <f>E10*12</f>
        <v>19644</v>
      </c>
    </row>
    <row r="11" spans="1:6" ht="15.75">
      <c r="A11" s="3" t="s">
        <v>17</v>
      </c>
      <c r="B11" s="2">
        <v>1950</v>
      </c>
      <c r="C11" s="2">
        <f>B11*12</f>
        <v>23400</v>
      </c>
      <c r="E11" s="2">
        <v>2534</v>
      </c>
      <c r="F11" s="2">
        <f>E11*12</f>
        <v>30408</v>
      </c>
    </row>
    <row r="12" spans="2:6" ht="15.75">
      <c r="B12" s="2"/>
      <c r="C12" s="2"/>
      <c r="F12" s="2"/>
    </row>
    <row r="13" ht="15.75">
      <c r="A13" s="1" t="s">
        <v>29</v>
      </c>
    </row>
    <row r="14" spans="1:6" ht="15.75">
      <c r="A14" s="11">
        <f>G30</f>
        <v>0.2</v>
      </c>
      <c r="C14" s="12"/>
      <c r="F14" s="12"/>
    </row>
    <row r="15" spans="1:6" ht="15.75">
      <c r="A15" s="3" t="s">
        <v>15</v>
      </c>
      <c r="B15" s="2">
        <f>$A$14*B9</f>
        <v>120</v>
      </c>
      <c r="C15" s="2">
        <f>B15*12</f>
        <v>1440</v>
      </c>
      <c r="E15" s="3">
        <f>$A$14*E9</f>
        <v>170</v>
      </c>
      <c r="F15" s="2">
        <f>E15*12</f>
        <v>2040</v>
      </c>
    </row>
    <row r="16" spans="1:6" ht="15.75">
      <c r="A16" s="3" t="s">
        <v>16</v>
      </c>
      <c r="B16" s="2">
        <f>$A$14*B10</f>
        <v>250</v>
      </c>
      <c r="C16" s="2">
        <f>B16*12</f>
        <v>3000</v>
      </c>
      <c r="E16" s="3">
        <f>$A$14*E10</f>
        <v>327.40000000000003</v>
      </c>
      <c r="F16" s="2">
        <f>E16*12</f>
        <v>3928.8</v>
      </c>
    </row>
    <row r="17" spans="1:6" ht="15.75">
      <c r="A17" s="3" t="s">
        <v>17</v>
      </c>
      <c r="B17" s="2">
        <f>$A$14*B11</f>
        <v>390</v>
      </c>
      <c r="C17" s="2">
        <f>B17*12</f>
        <v>4680</v>
      </c>
      <c r="E17" s="3">
        <f>$A$14*E11</f>
        <v>506.8</v>
      </c>
      <c r="F17" s="2">
        <f>E17*12</f>
        <v>6081.6</v>
      </c>
    </row>
    <row r="18" spans="2:6" ht="15.75">
      <c r="B18" s="2"/>
      <c r="C18" s="2"/>
      <c r="F18" s="2"/>
    </row>
    <row r="19" spans="1:6" ht="15.75">
      <c r="A19" s="1" t="s">
        <v>28</v>
      </c>
      <c r="B19" s="2"/>
      <c r="C19" s="2"/>
      <c r="F19" s="2"/>
    </row>
    <row r="20" spans="1:6" ht="15.75">
      <c r="A20" s="3" t="s">
        <v>15</v>
      </c>
      <c r="B20" s="2">
        <f>(B9-B15)*$G$31</f>
        <v>480</v>
      </c>
      <c r="C20" s="2">
        <f>B20*12</f>
        <v>5760</v>
      </c>
      <c r="E20" s="2">
        <f>(E9-E15)*$G$31</f>
        <v>680</v>
      </c>
      <c r="F20" s="2">
        <f>E20*12</f>
        <v>8160</v>
      </c>
    </row>
    <row r="21" spans="1:6" ht="15.75">
      <c r="A21" s="3" t="s">
        <v>16</v>
      </c>
      <c r="B21" s="2">
        <f>(B10-B16)*$G$31</f>
        <v>1000</v>
      </c>
      <c r="C21" s="2">
        <f>B21*12</f>
        <v>12000</v>
      </c>
      <c r="E21" s="2">
        <f>(E10-E16)*$G$31</f>
        <v>1309.6</v>
      </c>
      <c r="F21" s="2">
        <f>E21*12</f>
        <v>15715.199999999999</v>
      </c>
    </row>
    <row r="22" spans="1:6" ht="15.75">
      <c r="A22" s="3" t="s">
        <v>17</v>
      </c>
      <c r="B22" s="2">
        <f>(B11-B17)*$G$31</f>
        <v>1560</v>
      </c>
      <c r="C22" s="22">
        <f>B22*12</f>
        <v>18720</v>
      </c>
      <c r="E22" s="2">
        <f>(E11-E17)*$G$31</f>
        <v>2027.2</v>
      </c>
      <c r="F22" s="2">
        <f>E22*12</f>
        <v>24326.4</v>
      </c>
    </row>
    <row r="23" spans="2:3" ht="15.75">
      <c r="B23" s="2"/>
      <c r="C23" s="2"/>
    </row>
    <row r="27" spans="1:7" ht="15.75">
      <c r="A27" s="1" t="s">
        <v>22</v>
      </c>
      <c r="G27" s="1" t="s">
        <v>25</v>
      </c>
    </row>
    <row r="28" spans="1:7" ht="15.75">
      <c r="A28" s="3" t="s">
        <v>60</v>
      </c>
      <c r="G28" s="3" t="s">
        <v>19</v>
      </c>
    </row>
    <row r="29" spans="1:7" ht="15.75">
      <c r="A29" s="3" t="s">
        <v>23</v>
      </c>
      <c r="G29" s="3" t="s">
        <v>26</v>
      </c>
    </row>
    <row r="30" spans="1:7" ht="15.75">
      <c r="A30" s="3" t="s">
        <v>30</v>
      </c>
      <c r="G30" s="10">
        <v>0.2</v>
      </c>
    </row>
    <row r="31" spans="1:7" ht="15.75">
      <c r="A31" s="3" t="s">
        <v>24</v>
      </c>
      <c r="G31" s="10">
        <v>1</v>
      </c>
    </row>
    <row r="32" ht="15.75">
      <c r="A32" s="3" t="s">
        <v>27</v>
      </c>
    </row>
  </sheetData>
  <mergeCells count="6">
    <mergeCell ref="B3:C3"/>
    <mergeCell ref="B4:C4"/>
    <mergeCell ref="B5:C5"/>
    <mergeCell ref="E3:F3"/>
    <mergeCell ref="E4:F4"/>
    <mergeCell ref="E5:F5"/>
  </mergeCells>
  <printOptions horizontalCentered="1"/>
  <pageMargins left="0.75" right="0.75" top="1" bottom="1" header="0.5" footer="0.5"/>
  <pageSetup orientation="portrait" r:id="rId1"/>
  <headerFooter alignWithMargins="0">
    <oddHeader>&amp;C&amp;12FRINGE BENEFIT COSTS
&amp;A</oddHeader>
    <oddFooter>&amp;LPath = &amp;Z
File = &amp;F
&amp;CPage &amp;P&amp;R&amp;T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H14"/>
  <sheetViews>
    <sheetView workbookViewId="0" topLeftCell="A1">
      <selection activeCell="H2" sqref="H2"/>
    </sheetView>
  </sheetViews>
  <sheetFormatPr defaultColWidth="9.33203125" defaultRowHeight="12.75"/>
  <cols>
    <col min="1" max="16384" width="9.33203125" style="3" customWidth="1"/>
  </cols>
  <sheetData>
    <row r="3" ht="15.75">
      <c r="H3" s="32" t="s">
        <v>66</v>
      </c>
    </row>
    <row r="4" ht="15.75">
      <c r="A4" s="3" t="s">
        <v>37</v>
      </c>
    </row>
    <row r="5" spans="2:8" ht="15.75">
      <c r="B5" s="3" t="s">
        <v>38</v>
      </c>
      <c r="H5" s="2">
        <v>750</v>
      </c>
    </row>
    <row r="6" spans="2:8" ht="15.75">
      <c r="B6" s="3" t="s">
        <v>42</v>
      </c>
      <c r="H6" s="2">
        <v>100</v>
      </c>
    </row>
    <row r="7" spans="2:8" ht="15.75">
      <c r="B7" s="3" t="s">
        <v>43</v>
      </c>
      <c r="H7" s="2">
        <v>300</v>
      </c>
    </row>
    <row r="8" spans="2:8" ht="15.75">
      <c r="B8" s="3" t="s">
        <v>39</v>
      </c>
      <c r="H8" s="2">
        <v>400</v>
      </c>
    </row>
    <row r="9" spans="1:8" ht="15.75">
      <c r="A9" s="3" t="s">
        <v>40</v>
      </c>
      <c r="H9" s="2">
        <v>0</v>
      </c>
    </row>
    <row r="10" spans="1:8" ht="15.75">
      <c r="A10" s="3" t="s">
        <v>41</v>
      </c>
      <c r="H10" s="2">
        <v>1000</v>
      </c>
    </row>
    <row r="11" spans="1:8" ht="15.75">
      <c r="A11" s="3" t="s">
        <v>44</v>
      </c>
      <c r="H11" s="2">
        <v>0</v>
      </c>
    </row>
    <row r="12" ht="16.5" thickBot="1">
      <c r="H12" s="14">
        <f>SUM(H5:H11)</f>
        <v>2550</v>
      </c>
    </row>
    <row r="13" ht="16.5" thickTop="1">
      <c r="E13" s="2"/>
    </row>
    <row r="14" ht="15.75">
      <c r="E14" s="2"/>
    </row>
  </sheetData>
  <printOptions horizontalCentered="1"/>
  <pageMargins left="0.75" right="0.75" top="1" bottom="1" header="0.5" footer="0.5"/>
  <pageSetup orientation="portrait" r:id="rId1"/>
  <headerFooter alignWithMargins="0">
    <oddHeader>&amp;C&amp;12FRINGE BENEFIT COSTS
&amp;A</oddHeader>
    <oddFooter>&amp;LPath = &amp;Z
File = &amp;F
&amp;CPage &amp;P&amp;R&amp;T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Michael Gonnerman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Gonnerman</dc:creator>
  <cp:keywords/>
  <dc:description/>
  <cp:lastModifiedBy>Jennifer Tyrrell</cp:lastModifiedBy>
  <cp:lastPrinted>2010-09-30T19:20:50Z</cp:lastPrinted>
  <dcterms:created xsi:type="dcterms:W3CDTF">2010-09-08T17:09:28Z</dcterms:created>
  <dcterms:modified xsi:type="dcterms:W3CDTF">2010-10-01T01:02:09Z</dcterms:modified>
  <cp:category/>
  <cp:version/>
  <cp:contentType/>
  <cp:contentStatus/>
</cp:coreProperties>
</file>